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tabRatio="500" activeTab="0"/>
  </bookViews>
  <sheets>
    <sheet name="VFR" sheetId="1" r:id="rId1"/>
  </sheets>
  <definedNames>
    <definedName name="Tot_Time">Tot_Time_1+Tot_Time_2+Tot_Time_3+Tot_Time_4+Tot_Time_5+Tot_Time_6+Tot_Time_7+Tot_Time_8+Tot_Time_9</definedName>
    <definedName name="Tot_Time_1">IF(ISBLANK('VFR'!#REF!),0,'VFR'!#REF!/'VFR'!#REF!)+IF(ISBLANK('VFR'!#REF!),0,'VFR'!#REF!/'VFR'!#REF!)+IF(ISBLANK('VFR'!#REF!),0,'VFR'!#REF!/'VFR'!#REF!)</definedName>
    <definedName name="Tot_Time_2">IF(ISBLANK('VFR'!#REF!),0,'VFR'!#REF!/'VFR'!#REF!)+IF(ISBLANK('VFR'!#REF!),0,'VFR'!#REF!/'VFR'!#REF!)</definedName>
    <definedName name="Tot_Time_3">IF(ISBLANK('VFR'!#REF!),0,'VFR'!#REF!/'VFR'!#REF!)+IF(ISBLANK('VFR'!#REF!),0,'VFR'!#REF!/'VFR'!#REF!)</definedName>
    <definedName name="Tot_Time_4">IF(ISBLANK('VFR'!#REF!),0,'VFR'!#REF!/'VFR'!#REF!)+IF(ISBLANK('VFR'!#REF!),0,'VFR'!#REF!/'VFR'!#REF!)+IF(ISBLANK('VFR'!#REF!),0,'VFR'!#REF!/'VFR'!#REF!)</definedName>
    <definedName name="Tot_Time_5">IF(ISBLANK('VFR'!#REF!),0,'VFR'!#REF!/'VFR'!#REF!)+IF(ISBLANK('VFR'!#REF!),0,'VFR'!#REF!/'VFR'!#REF!)+IF(ISBLANK('VFR'!#REF!),0,'VFR'!#REF!/'VFR'!#REF!)</definedName>
    <definedName name="Tot_Time_6">IF(ISBLANK('VFR'!#REF!),0,'VFR'!#REF!/'VFR'!#REF!)+IF(ISBLANK('VFR'!#REF!),0,'VFR'!#REF!/'VFR'!#REF!)+IF(ISBLANK('VFR'!#REF!),0,'VFR'!#REF!/'VFR'!#REF!)+IF(ISBLANK('VFR'!#REF!),0,'VFR'!#REF!/'VFR'!#REF!)+IF(ISBLANK('VFR'!#REF!),0,'VFR'!#REF!/'VFR'!#REF!)</definedName>
    <definedName name="Tot_Time_7">IF(ISBLANK('VFR'!#REF!),0,'VFR'!#REF!/'VFR'!#REF!)+IF(ISBLANK('VFR'!#REF!),0,'VFR'!#REF!/'VFR'!#REF!)+IF(ISBLANK('VFR'!#REF!),0,'VFR'!#REF!/'VFR'!#REF!)+IF(ISBLANK('VFR'!#REF!),0,'VFR'!#REF!/'VFR'!#REF!)+IF(ISBLANK('VFR'!#REF!),0,'VFR'!#REF!/'VFR'!#REF!)</definedName>
    <definedName name="Tot_Time_8">IF(ISBLANK('VFR'!#REF!),0,'VFR'!#REF!/'VFR'!#REF!)+IF(ISBLANK('VFR'!#REF!),0,'VFR'!#REF!/'VFR'!#REF!)+IF(ISBLANK('VFR'!#REF!),0,'VFR'!#REF!/'VFR'!#REF!)+IF(ISBLANK('VFR'!#REF!),0,'VFR'!#REF!/'VFR'!#REF!)+IF(ISBLANK('VFR'!#REF!),0,'VFR'!#REF!/'VFR'!#REF!)</definedName>
    <definedName name="Tot_Time_9">IF(ISBLANK('VFR'!#REF!),0,'VFR'!#REF!/'VFR'!#REF!)+IF(ISBLANK('VFR'!#REF!),0,'VFR'!#REF!/'VFR'!#REF!)+IF(ISBLANK('VFR'!#REF!),0,'VFR'!#REF!/'VFR'!#REF!)+IF(ISBLANK('VFR'!#REF!),0,'VFR'!#REF!/'VFR'!#REF!)+IF(ISBLANK('VFR'!#REF!),0,'VFR'!#REF!/'VFR'!#REF!)</definedName>
  </definedNames>
  <calcPr fullCalcOnLoad="1"/>
</workbook>
</file>

<file path=xl/sharedStrings.xml><?xml version="1.0" encoding="utf-8"?>
<sst xmlns="http://schemas.openxmlformats.org/spreadsheetml/2006/main" count="28" uniqueCount="26">
  <si>
    <t>Gallons Per Hour</t>
  </si>
  <si>
    <t>Total Fuel (gal)</t>
  </si>
  <si>
    <t>Total Distance</t>
  </si>
  <si>
    <t>TAS (knots)</t>
  </si>
  <si>
    <t>Time Off</t>
  </si>
  <si>
    <t>Total Time</t>
  </si>
  <si>
    <t>Waypoint</t>
  </si>
  <si>
    <t>True Course</t>
  </si>
  <si>
    <t>Wind Direction</t>
  </si>
  <si>
    <t>Wind Speed</t>
  </si>
  <si>
    <t>Wind Corrected</t>
  </si>
  <si>
    <t>Magnetic Variance</t>
  </si>
  <si>
    <t>Variance W or E</t>
  </si>
  <si>
    <t>Magnetic Course</t>
  </si>
  <si>
    <t>Altitude</t>
  </si>
  <si>
    <t>This leg</t>
  </si>
  <si>
    <t>GS - Est.</t>
  </si>
  <si>
    <t>ETE</t>
  </si>
  <si>
    <t>ETA</t>
  </si>
  <si>
    <t>Left</t>
  </si>
  <si>
    <t>GS - Act.</t>
  </si>
  <si>
    <t>ATE</t>
  </si>
  <si>
    <t>ATA</t>
  </si>
  <si>
    <t>E</t>
  </si>
  <si>
    <t>True Hdg</t>
  </si>
  <si>
    <t>WCA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</si>
</sst>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64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3" xfId="0" applyNumberFormat="1" applyBorder="1" applyAlignment="1" applyProtection="1">
      <alignment horizontal="center" vertical="center" wrapText="1"/>
      <protection locked="0"/>
    </xf>
    <xf numFmtId="164" fontId="0" fillId="0" borderId="24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0" fillId="0" borderId="32" xfId="0" applyNumberFormat="1" applyBorder="1" applyAlignment="1" applyProtection="1">
      <alignment horizontal="center" vertical="center" wrapText="1"/>
      <protection locked="0"/>
    </xf>
    <xf numFmtId="164" fontId="0" fillId="0" borderId="33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164" fontId="1" fillId="0" borderId="38" xfId="0" applyNumberFormat="1" applyFont="1" applyBorder="1" applyAlignment="1" applyProtection="1">
      <alignment horizontal="center" vertical="center" wrapText="1"/>
      <protection locked="0"/>
    </xf>
    <xf numFmtId="164" fontId="2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  <protection locked="0"/>
    </xf>
    <xf numFmtId="164" fontId="2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164" fontId="1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164" fontId="2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164" fontId="1" fillId="0" borderId="42" xfId="0" applyNumberFormat="1" applyFont="1" applyBorder="1" applyAlignment="1" applyProtection="1">
      <alignment horizontal="center" vertical="center" wrapText="1"/>
      <protection locked="0"/>
    </xf>
    <xf numFmtId="164" fontId="0" fillId="0" borderId="42" xfId="0" applyNumberForma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B5" sqref="B5:B6"/>
    </sheetView>
  </sheetViews>
  <sheetFormatPr defaultColWidth="9.00390625" defaultRowHeight="12.75"/>
  <cols>
    <col min="1" max="1" width="19.8515625" style="1" customWidth="1"/>
    <col min="2" max="2" width="9.140625" style="2" customWidth="1"/>
    <col min="3" max="3" width="8.140625" style="2" customWidth="1"/>
    <col min="4" max="5" width="6.7109375" style="2" customWidth="1"/>
    <col min="6" max="6" width="9.140625" style="2" customWidth="1"/>
    <col min="7" max="7" width="8.421875" style="2" customWidth="1"/>
    <col min="8" max="8" width="8.00390625" style="2" customWidth="1"/>
    <col min="9" max="9" width="8.7109375" style="0" customWidth="1"/>
    <col min="10" max="10" width="9.140625" style="2" customWidth="1"/>
    <col min="11" max="11" width="8.57421875" style="0" customWidth="1"/>
    <col min="12" max="12" width="8.28125" style="0" customWidth="1"/>
    <col min="13" max="13" width="8.57421875" style="0" customWidth="1"/>
    <col min="14" max="14" width="7.8515625" style="0" customWidth="1"/>
    <col min="15" max="15" width="9.57421875" style="0" customWidth="1"/>
    <col min="16" max="16" width="9.00390625" style="0" customWidth="1"/>
    <col min="17" max="17" width="11.28125" style="0" customWidth="1"/>
  </cols>
  <sheetData>
    <row r="1" spans="1:15" ht="27" customHeight="1" thickBot="1" thickTop="1">
      <c r="A1" s="3"/>
      <c r="B1" s="4"/>
      <c r="C1" s="4"/>
      <c r="D1" s="4"/>
      <c r="E1" s="4"/>
      <c r="F1" s="4"/>
      <c r="G1" s="4"/>
      <c r="H1" s="4"/>
      <c r="I1" s="5"/>
      <c r="J1" s="6" t="s">
        <v>0</v>
      </c>
      <c r="K1" s="7" t="s">
        <v>1</v>
      </c>
      <c r="L1" s="8" t="s">
        <v>2</v>
      </c>
      <c r="M1" s="9" t="s">
        <v>3</v>
      </c>
      <c r="N1" s="8" t="s">
        <v>4</v>
      </c>
      <c r="O1" s="10" t="s">
        <v>5</v>
      </c>
    </row>
    <row r="2" spans="1:15" ht="16.5" customHeight="1" thickBot="1" thickTop="1">
      <c r="A2" s="11" t="s">
        <v>6</v>
      </c>
      <c r="B2" s="12"/>
      <c r="C2" s="12"/>
      <c r="D2" s="12"/>
      <c r="E2" s="12"/>
      <c r="F2" s="12" t="s">
        <v>24</v>
      </c>
      <c r="G2" s="12"/>
      <c r="H2" s="12"/>
      <c r="I2" s="11"/>
      <c r="J2" s="13">
        <v>9</v>
      </c>
      <c r="K2" s="14">
        <v>53</v>
      </c>
      <c r="L2" s="15">
        <f>SUM(L5,L7,L9,L11,L13,L15,L17,L19,L21,L23,L25,L27,L29,L31,L33,L35,L37,L39,L41,L43,L45,L47,L49,L51,L53,L55,L57,L59,L61)+SUM(L63,L65,L67,L69,L71)</f>
        <v>0</v>
      </c>
      <c r="M2" s="16">
        <v>117</v>
      </c>
      <c r="N2" s="17"/>
      <c r="O2" s="18" t="str">
        <f>CONCATENATE(INT(Tot_Time),":",IF(INT((Tot_Time-INT(Tot_Time))*60)&lt;10,"0",""),INT((Tot_Time-INT(Tot_Time))*60),":",IF(((((Tot_Time-INT(Tot_Time))*60)-INT((Tot_Time-INT(Tot_Time))*60))*60)&lt;10,"0",""),INT((((Tot_Time-INT(Tot_Time))*60)-INT((Tot_Time-INT(Tot_Time))*60))*60))</f>
        <v>0:00:00</v>
      </c>
    </row>
    <row r="3" spans="1:15" ht="28.5" customHeight="1" thickBot="1" thickTop="1">
      <c r="A3" s="3"/>
      <c r="B3" s="12" t="s">
        <v>7</v>
      </c>
      <c r="C3" s="12" t="s">
        <v>8</v>
      </c>
      <c r="D3" s="12" t="s">
        <v>9</v>
      </c>
      <c r="E3" s="12" t="s">
        <v>25</v>
      </c>
      <c r="F3" s="12" t="s">
        <v>10</v>
      </c>
      <c r="G3" s="12" t="s">
        <v>11</v>
      </c>
      <c r="H3" s="12" t="s">
        <v>12</v>
      </c>
      <c r="I3" s="11" t="s">
        <v>13</v>
      </c>
      <c r="J3" s="19" t="s">
        <v>14</v>
      </c>
      <c r="K3" s="20" t="s">
        <v>15</v>
      </c>
      <c r="L3" s="20" t="s">
        <v>15</v>
      </c>
      <c r="M3" s="20" t="s">
        <v>16</v>
      </c>
      <c r="N3" s="20" t="s">
        <v>17</v>
      </c>
      <c r="O3" s="20" t="s">
        <v>18</v>
      </c>
    </row>
    <row r="4" spans="1:15" ht="15" customHeight="1" thickBot="1" thickTop="1">
      <c r="A4" s="41"/>
      <c r="B4" s="4"/>
      <c r="C4" s="4"/>
      <c r="D4" s="4"/>
      <c r="E4" s="4"/>
      <c r="F4" s="4"/>
      <c r="G4" s="4"/>
      <c r="H4" s="4"/>
      <c r="I4" s="11"/>
      <c r="J4" s="4"/>
      <c r="K4" s="21" t="s">
        <v>19</v>
      </c>
      <c r="L4" s="21" t="s">
        <v>19</v>
      </c>
      <c r="M4" s="21" t="s">
        <v>20</v>
      </c>
      <c r="N4" s="21" t="s">
        <v>21</v>
      </c>
      <c r="O4" s="21" t="s">
        <v>22</v>
      </c>
    </row>
    <row r="5" spans="1:15" ht="18" customHeight="1" thickBot="1" thickTop="1">
      <c r="A5" s="41"/>
      <c r="B5" s="55">
        <v>348</v>
      </c>
      <c r="C5" s="52">
        <v>192</v>
      </c>
      <c r="D5" s="52">
        <v>5</v>
      </c>
      <c r="E5" s="57">
        <f>F5-B5</f>
        <v>-0.9959601141712824</v>
      </c>
      <c r="F5" s="56">
        <f>B5+DEGREES(ASIN(((D5/$M$2)*SIN(RADIANS(C5-B5)))))</f>
        <v>347.0040398858287</v>
      </c>
      <c r="G5" s="52">
        <v>14</v>
      </c>
      <c r="H5" s="52" t="s">
        <v>23</v>
      </c>
      <c r="I5" s="53">
        <f>IF(H5="E",$F5-$G5,$F5+$G5)</f>
        <v>333.0040398858287</v>
      </c>
      <c r="J5" s="54"/>
      <c r="K5" s="22">
        <f>L5/M5*$J$2</f>
        <v>0</v>
      </c>
      <c r="L5" s="23"/>
      <c r="M5" s="24">
        <f>$M$2*SQRT(1-((D5/$M$2)*SIN(RADIANS(C5-B5)))^2)-D5*COS(RADIANS(C5-B5))</f>
        <v>121.55005130590162</v>
      </c>
      <c r="N5" s="25" t="str">
        <f>CONCATENATE(INT(L5/M5),":",IF(INT((L5/M5-INT(L5/M5))*60)&lt;10,"0",""),INT((L5/M5-INT(L5/M5))*60),":",IF(((((L5/M5-INT(L5/M5))*60)-INT((L5/M5-INT(L5/M5))*60))*60)&lt;10,"0",""),INT((((L5/M5-INT(L5/M5))*60)-INT((L5/M5-INT(L5/M5))*60))*60))</f>
        <v>0:00:00</v>
      </c>
      <c r="O5" s="26"/>
    </row>
    <row r="6" spans="1:15" ht="18" customHeight="1" thickBot="1" thickTop="1">
      <c r="A6" s="41"/>
      <c r="B6" s="55"/>
      <c r="C6" s="52"/>
      <c r="D6" s="52"/>
      <c r="E6" s="44"/>
      <c r="F6" s="56"/>
      <c r="G6" s="52"/>
      <c r="H6" s="52"/>
      <c r="I6" s="53"/>
      <c r="J6" s="54"/>
      <c r="K6" s="27">
        <f>$K$2-$K5</f>
        <v>53</v>
      </c>
      <c r="L6" s="27">
        <f>$L2-$L5</f>
        <v>0</v>
      </c>
      <c r="M6" s="28"/>
      <c r="N6" s="29"/>
      <c r="O6" s="30"/>
    </row>
    <row r="7" spans="1:15" ht="18" customHeight="1" thickBot="1" thickTop="1">
      <c r="A7" s="41"/>
      <c r="B7" s="49"/>
      <c r="C7" s="50"/>
      <c r="D7" s="50"/>
      <c r="E7" s="57">
        <f>F7-B7</f>
        <v>0</v>
      </c>
      <c r="F7" s="51">
        <f>B7+DEGREES(ASIN(((D7/$M$2)*SIN(RADIANS(C7-B7)))))</f>
        <v>0</v>
      </c>
      <c r="G7" s="50"/>
      <c r="H7" s="50"/>
      <c r="I7" s="48">
        <f>IF(H7="E",$F7-$G7,$F7+$G7)</f>
        <v>0</v>
      </c>
      <c r="J7" s="42"/>
      <c r="K7" s="22">
        <f>L7/M7*$J$2</f>
        <v>0</v>
      </c>
      <c r="L7" s="23"/>
      <c r="M7" s="24">
        <f>$M$2*SQRT(1-((D7/$M$2)*SIN(RADIANS(C7-B7)))^2)-D7*COS(RADIANS(C7-B7))</f>
        <v>117</v>
      </c>
      <c r="N7" s="25" t="str">
        <f>CONCATENATE(INT(L7/M7),":",IF(INT((L7/M7-INT(L7/M7))*60)&lt;10,"0",""),INT((L7/M7-INT(L7/M7))*60),":",IF(((((L7/M7-INT(L7/M7))*60)-INT((L7/M7-INT(L7/M7))*60))*60)&lt;10,"0",""),INT((((L7/M7-INT(L7/M7))*60)-INT((L7/M7-INT(L7/M7))*60))*60))</f>
        <v>0:00:00</v>
      </c>
      <c r="O7" s="26"/>
    </row>
    <row r="8" spans="1:15" ht="18" customHeight="1" thickBot="1" thickTop="1">
      <c r="A8" s="41"/>
      <c r="B8" s="49"/>
      <c r="C8" s="50"/>
      <c r="D8" s="50"/>
      <c r="E8" s="44"/>
      <c r="F8" s="51"/>
      <c r="G8" s="50"/>
      <c r="H8" s="50"/>
      <c r="I8" s="48"/>
      <c r="J8" s="42"/>
      <c r="K8" s="31">
        <f>$K6-$K7</f>
        <v>53</v>
      </c>
      <c r="L8" s="31">
        <f>$L6-$L7</f>
        <v>0</v>
      </c>
      <c r="M8" s="32"/>
      <c r="N8" s="33"/>
      <c r="O8" s="34"/>
    </row>
    <row r="9" spans="1:15" ht="18" customHeight="1" thickBot="1" thickTop="1">
      <c r="A9" s="41"/>
      <c r="B9" s="49"/>
      <c r="C9" s="50"/>
      <c r="D9" s="50"/>
      <c r="E9" s="57">
        <f>F9-B9</f>
        <v>0</v>
      </c>
      <c r="F9" s="51">
        <f>B9+DEGREES(ASIN(((D9/$M$2)*SIN(RADIANS(C9-B9)))))</f>
        <v>0</v>
      </c>
      <c r="G9" s="50"/>
      <c r="H9" s="50"/>
      <c r="I9" s="48">
        <f>IF(H9="E",$F9-$G9,$F9+$G9)</f>
        <v>0</v>
      </c>
      <c r="J9" s="42"/>
      <c r="K9" s="22">
        <f>L9/M9*$J$2</f>
        <v>0</v>
      </c>
      <c r="L9" s="23"/>
      <c r="M9" s="24">
        <f>$M$2*SQRT(1-((D9/$M$2)*SIN(RADIANS(C9-B9)))^2)-D9*COS(RADIANS(C9-B9))</f>
        <v>117</v>
      </c>
      <c r="N9" s="25" t="str">
        <f>CONCATENATE(INT(L9/M9),":",IF(INT((L9/M9-INT(L9/M9))*60)&lt;10,"0",""),INT((L9/M9-INT(L9/M9))*60),":",IF(((((L9/M9-INT(L9/M9))*60)-INT((L9/M9-INT(L9/M9))*60))*60)&lt;10,"0",""),INT((((L9/M9-INT(L9/M9))*60)-INT((L9/M9-INT(L9/M9))*60))*60))</f>
        <v>0:00:00</v>
      </c>
      <c r="O9" s="26"/>
    </row>
    <row r="10" spans="1:15" ht="18" customHeight="1" thickBot="1" thickTop="1">
      <c r="A10" s="41"/>
      <c r="B10" s="49"/>
      <c r="C10" s="50"/>
      <c r="D10" s="50"/>
      <c r="E10" s="44"/>
      <c r="F10" s="51"/>
      <c r="G10" s="50"/>
      <c r="H10" s="50"/>
      <c r="I10" s="48"/>
      <c r="J10" s="42"/>
      <c r="K10" s="31">
        <f>$K8-$K9</f>
        <v>53</v>
      </c>
      <c r="L10" s="31">
        <f>$L8-$L9</f>
        <v>0</v>
      </c>
      <c r="M10" s="32"/>
      <c r="N10" s="33"/>
      <c r="O10" s="34"/>
    </row>
    <row r="11" spans="1:15" ht="18" customHeight="1" thickBot="1" thickTop="1">
      <c r="A11" s="41"/>
      <c r="B11" s="49"/>
      <c r="C11" s="50"/>
      <c r="D11" s="50"/>
      <c r="E11" s="57">
        <f>F11-B11</f>
        <v>0</v>
      </c>
      <c r="F11" s="51">
        <f>B11+DEGREES(ASIN(((D11/$M$2)*SIN(RADIANS(C11-B11)))))</f>
        <v>0</v>
      </c>
      <c r="G11" s="50"/>
      <c r="H11" s="50"/>
      <c r="I11" s="48">
        <f>IF(H11="E",$F11-$G11,$F11+$G11)</f>
        <v>0</v>
      </c>
      <c r="J11" s="42"/>
      <c r="K11" s="22">
        <f>L11/M11*$J$2</f>
        <v>0</v>
      </c>
      <c r="L11" s="23"/>
      <c r="M11" s="24">
        <f>$M$2*SQRT(1-((D11/$M$2)*SIN(RADIANS(C11-B11)))^2)-D11*COS(RADIANS(C11-B11))</f>
        <v>117</v>
      </c>
      <c r="N11" s="25" t="str">
        <f>CONCATENATE(INT(L11/M11),":",IF(INT((L11/M11-INT(L11/M11))*60)&lt;10,"0",""),INT((L11/M11-INT(L11/M11))*60),":",IF(((((L11/M11-INT(L11/M11))*60)-INT((L11/M11-INT(L11/M11))*60))*60)&lt;10,"0",""),INT((((L11/M11-INT(L11/M11))*60)-INT((L11/M11-INT(L11/M11))*60))*60))</f>
        <v>0:00:00</v>
      </c>
      <c r="O11" s="26"/>
    </row>
    <row r="12" spans="1:15" ht="18" customHeight="1" thickBot="1" thickTop="1">
      <c r="A12" s="41"/>
      <c r="B12" s="49"/>
      <c r="C12" s="50"/>
      <c r="D12" s="50"/>
      <c r="E12" s="44"/>
      <c r="F12" s="51"/>
      <c r="G12" s="50"/>
      <c r="H12" s="50"/>
      <c r="I12" s="48"/>
      <c r="J12" s="42"/>
      <c r="K12" s="31">
        <f>$K10-$K11</f>
        <v>53</v>
      </c>
      <c r="L12" s="31">
        <f>$L10-$L11</f>
        <v>0</v>
      </c>
      <c r="M12" s="32"/>
      <c r="N12" s="33"/>
      <c r="O12" s="34"/>
    </row>
    <row r="13" spans="1:15" ht="18" customHeight="1" thickBot="1" thickTop="1">
      <c r="A13" s="41"/>
      <c r="B13" s="49"/>
      <c r="C13" s="50"/>
      <c r="D13" s="50"/>
      <c r="E13" s="57">
        <f>F13-B13</f>
        <v>0</v>
      </c>
      <c r="F13" s="51">
        <f>B13+DEGREES(ASIN(((D13/$M$2)*SIN(RADIANS(C13-B13)))))</f>
        <v>0</v>
      </c>
      <c r="G13" s="50"/>
      <c r="H13" s="50"/>
      <c r="I13" s="48">
        <f>IF(H13="E",$F13-$G13,$F13+$G13)</f>
        <v>0</v>
      </c>
      <c r="J13" s="42"/>
      <c r="K13" s="22">
        <f>L13/M13*$J$2</f>
        <v>0</v>
      </c>
      <c r="L13" s="23"/>
      <c r="M13" s="24">
        <f>$M$2*SQRT(1-((D13/$M$2)*SIN(RADIANS(C13-B13)))^2)-D13*COS(RADIANS(C13-B13))</f>
        <v>117</v>
      </c>
      <c r="N13" s="25" t="str">
        <f>CONCATENATE(INT(L13/M13),":",IF(INT((L13/M13-INT(L13/M13))*60)&lt;10,"0",""),INT((L13/M13-INT(L13/M13))*60),":",IF(((((L13/M13-INT(L13/M13))*60)-INT((L13/M13-INT(L13/M13))*60))*60)&lt;10,"0",""),INT((((L13/M13-INT(L13/M13))*60)-INT((L13/M13-INT(L13/M13))*60))*60))</f>
        <v>0:00:00</v>
      </c>
      <c r="O13" s="26"/>
    </row>
    <row r="14" spans="1:15" ht="18" customHeight="1" thickBot="1" thickTop="1">
      <c r="A14" s="41"/>
      <c r="B14" s="49"/>
      <c r="C14" s="50"/>
      <c r="D14" s="50"/>
      <c r="E14" s="44"/>
      <c r="F14" s="51"/>
      <c r="G14" s="50"/>
      <c r="H14" s="50"/>
      <c r="I14" s="48"/>
      <c r="J14" s="42"/>
      <c r="K14" s="31">
        <f>$K12-$K13</f>
        <v>53</v>
      </c>
      <c r="L14" s="31">
        <f>$L12-$L13</f>
        <v>0</v>
      </c>
      <c r="M14" s="32"/>
      <c r="N14" s="33"/>
      <c r="O14" s="34"/>
    </row>
    <row r="15" spans="1:15" ht="18" customHeight="1" thickBot="1" thickTop="1">
      <c r="A15" s="41"/>
      <c r="B15" s="49"/>
      <c r="C15" s="50"/>
      <c r="D15" s="50"/>
      <c r="E15" s="57">
        <f>F15-B15</f>
        <v>0</v>
      </c>
      <c r="F15" s="51">
        <f>B15+DEGREES(ASIN(((D15/$M$2)*SIN(RADIANS(C15-B15)))))</f>
        <v>0</v>
      </c>
      <c r="G15" s="50"/>
      <c r="H15" s="50"/>
      <c r="I15" s="48">
        <f>IF(H15="E",$F15-$G15,$F15+$G15)</f>
        <v>0</v>
      </c>
      <c r="J15" s="42"/>
      <c r="K15" s="22">
        <f>L15/M15*$J$2</f>
        <v>0</v>
      </c>
      <c r="L15" s="23"/>
      <c r="M15" s="24">
        <f>$M$2*SQRT(1-((D15/$M$2)*SIN(RADIANS(C15-B15)))^2)-D15*COS(RADIANS(C15-B15))</f>
        <v>117</v>
      </c>
      <c r="N15" s="25" t="str">
        <f>CONCATENATE(INT(L15/M15),":",IF(INT((L15/M15-INT(L15/M15))*60)&lt;10,"0",""),INT((L15/M15-INT(L15/M15))*60),":",IF(((((L15/M15-INT(L15/M15))*60)-INT((L15/M15-INT(L15/M15))*60))*60)&lt;10,"0",""),INT((((L15/M15-INT(L15/M15))*60)-INT((L15/M15-INT(L15/M15))*60))*60))</f>
        <v>0:00:00</v>
      </c>
      <c r="O15" s="26"/>
    </row>
    <row r="16" spans="1:15" ht="18" customHeight="1" thickBot="1" thickTop="1">
      <c r="A16" s="41"/>
      <c r="B16" s="49"/>
      <c r="C16" s="50"/>
      <c r="D16" s="50"/>
      <c r="E16" s="44"/>
      <c r="F16" s="51"/>
      <c r="G16" s="50"/>
      <c r="H16" s="50"/>
      <c r="I16" s="48"/>
      <c r="J16" s="42"/>
      <c r="K16" s="31">
        <f>$K14-$K15</f>
        <v>53</v>
      </c>
      <c r="L16" s="31">
        <f>$L14-$L15</f>
        <v>0</v>
      </c>
      <c r="M16" s="32"/>
      <c r="N16" s="33"/>
      <c r="O16" s="34"/>
    </row>
    <row r="17" spans="1:15" ht="18" customHeight="1" thickBot="1" thickTop="1">
      <c r="A17" s="41"/>
      <c r="B17" s="49"/>
      <c r="C17" s="50"/>
      <c r="D17" s="50"/>
      <c r="E17" s="57">
        <f>F17-B17</f>
        <v>0</v>
      </c>
      <c r="F17" s="51">
        <f>B17+DEGREES(ASIN(((D17/$M$2)*SIN(RADIANS(C17-B17)))))</f>
        <v>0</v>
      </c>
      <c r="G17" s="50"/>
      <c r="H17" s="50"/>
      <c r="I17" s="48">
        <f>IF(H17="E",$F17-$G17,$F17+$G17)</f>
        <v>0</v>
      </c>
      <c r="J17" s="42"/>
      <c r="K17" s="22">
        <f>L17/M17*$J$2</f>
        <v>0</v>
      </c>
      <c r="L17" s="23"/>
      <c r="M17" s="24">
        <f>$M$2*SQRT(1-((D17/$M$2)*SIN(RADIANS(C17-B17)))^2)-D17*COS(RADIANS(C17-B17))</f>
        <v>117</v>
      </c>
      <c r="N17" s="25" t="str">
        <f>CONCATENATE(INT(L17/M17),":",IF(INT((L17/M17-INT(L17/M17))*60)&lt;10,"0",""),INT((L17/M17-INT(L17/M17))*60),":",IF(((((L17/M17-INT(L17/M17))*60)-INT((L17/M17-INT(L17/M17))*60))*60)&lt;10,"0",""),INT((((L17/M17-INT(L17/M17))*60)-INT((L17/M17-INT(L17/M17))*60))*60))</f>
        <v>0:00:00</v>
      </c>
      <c r="O17" s="26"/>
    </row>
    <row r="18" spans="1:15" ht="18" customHeight="1" thickBot="1" thickTop="1">
      <c r="A18" s="41"/>
      <c r="B18" s="49"/>
      <c r="C18" s="50"/>
      <c r="D18" s="50"/>
      <c r="E18" s="44"/>
      <c r="F18" s="51"/>
      <c r="G18" s="50"/>
      <c r="H18" s="50"/>
      <c r="I18" s="48"/>
      <c r="J18" s="42"/>
      <c r="K18" s="31">
        <f>$K16-$K17</f>
        <v>53</v>
      </c>
      <c r="L18" s="31">
        <f>$L16-$L17</f>
        <v>0</v>
      </c>
      <c r="M18" s="32"/>
      <c r="N18" s="33"/>
      <c r="O18" s="34"/>
    </row>
    <row r="19" spans="1:15" ht="18" customHeight="1" thickBot="1" thickTop="1">
      <c r="A19" s="41"/>
      <c r="B19" s="49"/>
      <c r="C19" s="50"/>
      <c r="D19" s="50"/>
      <c r="E19" s="57">
        <f>F19-B19</f>
        <v>0</v>
      </c>
      <c r="F19" s="51">
        <f>B19+DEGREES(ASIN(((D19/$M$2)*SIN(RADIANS(C19-B19)))))</f>
        <v>0</v>
      </c>
      <c r="G19" s="50"/>
      <c r="H19" s="50"/>
      <c r="I19" s="48">
        <f>IF(H19="E",$F19-$G19,$F19+$G19)</f>
        <v>0</v>
      </c>
      <c r="J19" s="42"/>
      <c r="K19" s="22">
        <f>L19/M19*$J$2</f>
        <v>0</v>
      </c>
      <c r="L19" s="23"/>
      <c r="M19" s="24">
        <f>$M$2*SQRT(1-((D19/$M$2)*SIN(RADIANS(C19-B19)))^2)-D19*COS(RADIANS(C19-B19))</f>
        <v>117</v>
      </c>
      <c r="N19" s="25" t="str">
        <f>CONCATENATE(INT(L19/M19),":",IF(INT((L19/M19-INT(L19/M19))*60)&lt;10,"0",""),INT((L19/M19-INT(L19/M19))*60),":",IF(((((L19/M19-INT(L19/M19))*60)-INT((L19/M19-INT(L19/M19))*60))*60)&lt;10,"0",""),INT((((L19/M19-INT(L19/M19))*60)-INT((L19/M19-INT(L19/M19))*60))*60))</f>
        <v>0:00:00</v>
      </c>
      <c r="O19" s="26"/>
    </row>
    <row r="20" spans="1:15" ht="18" customHeight="1" thickBot="1" thickTop="1">
      <c r="A20" s="41"/>
      <c r="B20" s="49"/>
      <c r="C20" s="50"/>
      <c r="D20" s="50"/>
      <c r="E20" s="44"/>
      <c r="F20" s="51"/>
      <c r="G20" s="50"/>
      <c r="H20" s="50"/>
      <c r="I20" s="48"/>
      <c r="J20" s="42"/>
      <c r="K20" s="31">
        <f>$K18-$K19</f>
        <v>53</v>
      </c>
      <c r="L20" s="31">
        <f>$L18-$L19</f>
        <v>0</v>
      </c>
      <c r="M20" s="32"/>
      <c r="N20" s="33"/>
      <c r="O20" s="34"/>
    </row>
    <row r="21" spans="1:15" ht="18" customHeight="1" thickBot="1" thickTop="1">
      <c r="A21" s="41"/>
      <c r="B21" s="49"/>
      <c r="C21" s="50"/>
      <c r="D21" s="50"/>
      <c r="E21" s="57">
        <f>F21-B21</f>
        <v>0</v>
      </c>
      <c r="F21" s="51">
        <f>B21+DEGREES(ASIN(((D21/$M$2)*SIN(RADIANS(C21-B21)))))</f>
        <v>0</v>
      </c>
      <c r="G21" s="50"/>
      <c r="H21" s="50"/>
      <c r="I21" s="48">
        <f>IF(H21="E",$F21-$G21,$F21+$G21)</f>
        <v>0</v>
      </c>
      <c r="J21" s="42"/>
      <c r="K21" s="22">
        <f>L21/M21*$J$2</f>
        <v>0</v>
      </c>
      <c r="L21" s="23"/>
      <c r="M21" s="24">
        <f>$M$2*SQRT(1-((D21/$M$2)*SIN(RADIANS(C21-B21)))^2)-D21*COS(RADIANS(C21-B21))</f>
        <v>117</v>
      </c>
      <c r="N21" s="25" t="str">
        <f>CONCATENATE(INT(L21/M21),":",IF(INT((L21/M21-INT(L21/M21))*60)&lt;10,"0",""),INT((L21/M21-INT(L21/M21))*60),":",IF(((((L21/M21-INT(L21/M21))*60)-INT((L21/M21-INT(L21/M21))*60))*60)&lt;10,"0",""),INT((((L21/M21-INT(L21/M21))*60)-INT((L21/M21-INT(L21/M21))*60))*60))</f>
        <v>0:00:00</v>
      </c>
      <c r="O21" s="26"/>
    </row>
    <row r="22" spans="1:15" ht="18" customHeight="1" thickBot="1" thickTop="1">
      <c r="A22" s="41"/>
      <c r="B22" s="49"/>
      <c r="C22" s="50"/>
      <c r="D22" s="50"/>
      <c r="E22" s="44"/>
      <c r="F22" s="51"/>
      <c r="G22" s="50"/>
      <c r="H22" s="50"/>
      <c r="I22" s="48"/>
      <c r="J22" s="42"/>
      <c r="K22" s="31">
        <f>$K20-$K21</f>
        <v>53</v>
      </c>
      <c r="L22" s="31">
        <f>$L20-$L21</f>
        <v>0</v>
      </c>
      <c r="M22" s="32"/>
      <c r="N22" s="33"/>
      <c r="O22" s="34"/>
    </row>
    <row r="23" spans="1:15" ht="18" customHeight="1" thickBot="1" thickTop="1">
      <c r="A23" s="41"/>
      <c r="B23" s="49"/>
      <c r="C23" s="50"/>
      <c r="D23" s="50"/>
      <c r="E23" s="57">
        <f>F23-B23</f>
        <v>0</v>
      </c>
      <c r="F23" s="51">
        <f>B23+DEGREES(ASIN(((D23/$M$2)*SIN(RADIANS(C23-B23)))))</f>
        <v>0</v>
      </c>
      <c r="G23" s="50"/>
      <c r="H23" s="50"/>
      <c r="I23" s="48">
        <f>IF(H23="E",$F23-$G23,$F23+$G23)</f>
        <v>0</v>
      </c>
      <c r="J23" s="42"/>
      <c r="K23" s="22">
        <f>L23/M23*$J$2</f>
        <v>0</v>
      </c>
      <c r="L23" s="23"/>
      <c r="M23" s="24">
        <f>$M$2*SQRT(1-((D23/$M$2)*SIN(RADIANS(C23-B23)))^2)-D23*COS(RADIANS(C23-B23))</f>
        <v>117</v>
      </c>
      <c r="N23" s="25" t="str">
        <f>CONCATENATE(INT(L23/M23),":",IF(INT((L23/M23-INT(L23/M23))*60)&lt;10,"0",""),INT((L23/M23-INT(L23/M23))*60),":",IF(((((L23/M23-INT(L23/M23))*60)-INT((L23/M23-INT(L23/M23))*60))*60)&lt;10,"0",""),INT((((L23/M23-INT(L23/M23))*60)-INT((L23/M23-INT(L23/M23))*60))*60))</f>
        <v>0:00:00</v>
      </c>
      <c r="O23" s="26"/>
    </row>
    <row r="24" spans="1:15" ht="18" customHeight="1" thickBot="1" thickTop="1">
      <c r="A24" s="41"/>
      <c r="B24" s="49"/>
      <c r="C24" s="50"/>
      <c r="D24" s="50"/>
      <c r="E24" s="44"/>
      <c r="F24" s="51"/>
      <c r="G24" s="50"/>
      <c r="H24" s="50"/>
      <c r="I24" s="48"/>
      <c r="J24" s="42"/>
      <c r="K24" s="31">
        <f>$K22-$K23</f>
        <v>53</v>
      </c>
      <c r="L24" s="31">
        <f>$L22-$L23</f>
        <v>0</v>
      </c>
      <c r="M24" s="32"/>
      <c r="N24" s="33"/>
      <c r="O24" s="34"/>
    </row>
    <row r="25" spans="1:15" ht="18" customHeight="1" thickBot="1" thickTop="1">
      <c r="A25" s="41"/>
      <c r="B25" s="49"/>
      <c r="C25" s="50"/>
      <c r="D25" s="50"/>
      <c r="E25" s="57">
        <f>F25-B25</f>
        <v>0</v>
      </c>
      <c r="F25" s="51">
        <f>B25+DEGREES(ASIN(((D25/$M$2)*SIN(RADIANS(C25-B25)))))</f>
        <v>0</v>
      </c>
      <c r="G25" s="50"/>
      <c r="H25" s="50"/>
      <c r="I25" s="48">
        <f>IF(H25="E",$F25-$G25,$F25+$G25)</f>
        <v>0</v>
      </c>
      <c r="J25" s="42"/>
      <c r="K25" s="22">
        <f>L25/M25*$J$2</f>
        <v>0</v>
      </c>
      <c r="L25" s="23"/>
      <c r="M25" s="24">
        <f>$M$2*SQRT(1-((D25/$M$2)*SIN(RADIANS(C25-B25)))^2)-D25*COS(RADIANS(C25-B25))</f>
        <v>117</v>
      </c>
      <c r="N25" s="25" t="str">
        <f>CONCATENATE(INT(L25/M25),":",IF(INT((L25/M25-INT(L25/M25))*60)&lt;10,"0",""),INT((L25/M25-INT(L25/M25))*60),":",IF(((((L25/M25-INT(L25/M25))*60)-INT((L25/M25-INT(L25/M25))*60))*60)&lt;10,"0",""),INT((((L25/M25-INT(L25/M25))*60)-INT((L25/M25-INT(L25/M25))*60))*60))</f>
        <v>0:00:00</v>
      </c>
      <c r="O25" s="26"/>
    </row>
    <row r="26" spans="1:15" ht="18" customHeight="1" thickBot="1" thickTop="1">
      <c r="A26" s="41"/>
      <c r="B26" s="49"/>
      <c r="C26" s="50"/>
      <c r="D26" s="50"/>
      <c r="E26" s="44"/>
      <c r="F26" s="51"/>
      <c r="G26" s="50"/>
      <c r="H26" s="50"/>
      <c r="I26" s="48"/>
      <c r="J26" s="42"/>
      <c r="K26" s="31">
        <f>$K24-$K25</f>
        <v>53</v>
      </c>
      <c r="L26" s="31">
        <f>$L24-$L25</f>
        <v>0</v>
      </c>
      <c r="M26" s="32"/>
      <c r="N26" s="33"/>
      <c r="O26" s="34"/>
    </row>
    <row r="27" spans="1:15" ht="18" customHeight="1" thickBot="1" thickTop="1">
      <c r="A27" s="41"/>
      <c r="B27" s="43"/>
      <c r="C27" s="44"/>
      <c r="D27" s="44"/>
      <c r="E27" s="57">
        <f>F27-B27</f>
        <v>0</v>
      </c>
      <c r="F27" s="45">
        <f>B27+DEGREES(ASIN(((D27/$M$2)*SIN(RADIANS(C27-B27)))))</f>
        <v>0</v>
      </c>
      <c r="G27" s="44"/>
      <c r="H27" s="44"/>
      <c r="I27" s="46">
        <f>IF(H27="E",$F27-$G27,$F27+$G27)</f>
        <v>0</v>
      </c>
      <c r="J27" s="47"/>
      <c r="K27" s="35">
        <f>L27/M27*$J$2</f>
        <v>0</v>
      </c>
      <c r="L27" s="36"/>
      <c r="M27" s="37">
        <f>$M$2*SQRT(1-((D27/$M$2)*SIN(RADIANS(C27-B27)))^2)-D27*COS(RADIANS(C27-B27))</f>
        <v>117</v>
      </c>
      <c r="N27" s="38" t="str">
        <f>CONCATENATE(INT(L27/M27),":",IF(INT((L27/M27-INT(L27/M27))*60)&lt;10,"0",""),INT((L27/M27-INT(L27/M27))*60),":",IF(((((L27/M27-INT(L27/M27))*60)-INT((L27/M27-INT(L27/M27))*60))*60)&lt;10,"0",""),INT((((L27/M27-INT(L27/M27))*60)-INT((L27/M27-INT(L27/M27))*60))*60))</f>
        <v>0:00:00</v>
      </c>
      <c r="O27" s="39"/>
    </row>
    <row r="28" spans="1:15" ht="18" customHeight="1" thickBot="1" thickTop="1">
      <c r="A28" s="41"/>
      <c r="B28" s="43"/>
      <c r="C28" s="44"/>
      <c r="D28" s="44"/>
      <c r="E28" s="44"/>
      <c r="F28" s="45"/>
      <c r="G28" s="44"/>
      <c r="H28" s="44"/>
      <c r="I28" s="46"/>
      <c r="J28" s="47"/>
      <c r="K28" s="31">
        <f>$K26-$K27</f>
        <v>53</v>
      </c>
      <c r="L28" s="31">
        <f>$L26-$L27</f>
        <v>0</v>
      </c>
      <c r="M28" s="32"/>
      <c r="N28" s="33"/>
      <c r="O28" s="34"/>
    </row>
    <row r="29" spans="1:15" ht="14.25" thickBot="1" thickTop="1">
      <c r="A29" s="41"/>
      <c r="B29" s="4"/>
      <c r="C29" s="4"/>
      <c r="D29" s="4"/>
      <c r="E29" s="4"/>
      <c r="F29" s="4"/>
      <c r="G29" s="4"/>
      <c r="H29" s="4"/>
      <c r="I29" s="11"/>
      <c r="J29" s="4"/>
      <c r="K29" s="11"/>
      <c r="L29" s="11"/>
      <c r="M29" s="40"/>
      <c r="N29" s="11"/>
      <c r="O29" s="11"/>
    </row>
  </sheetData>
  <sheetProtection/>
  <mergeCells count="121">
    <mergeCell ref="E17:E18"/>
    <mergeCell ref="E19:E20"/>
    <mergeCell ref="E21:E22"/>
    <mergeCell ref="E23:E24"/>
    <mergeCell ref="E25:E26"/>
    <mergeCell ref="E27:E28"/>
    <mergeCell ref="E5:E6"/>
    <mergeCell ref="E7:E8"/>
    <mergeCell ref="E9:E10"/>
    <mergeCell ref="E11:E12"/>
    <mergeCell ref="E13:E14"/>
    <mergeCell ref="E15:E16"/>
    <mergeCell ref="A4:A5"/>
    <mergeCell ref="B5:B6"/>
    <mergeCell ref="C5:C6"/>
    <mergeCell ref="D5:D6"/>
    <mergeCell ref="F5:F6"/>
    <mergeCell ref="G5:G6"/>
    <mergeCell ref="H5:H6"/>
    <mergeCell ref="I5:I6"/>
    <mergeCell ref="J5:J6"/>
    <mergeCell ref="A6:A7"/>
    <mergeCell ref="B7:B8"/>
    <mergeCell ref="C7:C8"/>
    <mergeCell ref="D7:D8"/>
    <mergeCell ref="F7:F8"/>
    <mergeCell ref="G7:G8"/>
    <mergeCell ref="H7:H8"/>
    <mergeCell ref="I7:I8"/>
    <mergeCell ref="J7:J8"/>
    <mergeCell ref="A8:A9"/>
    <mergeCell ref="B9:B10"/>
    <mergeCell ref="C9:C10"/>
    <mergeCell ref="D9:D10"/>
    <mergeCell ref="F9:F10"/>
    <mergeCell ref="G9:G10"/>
    <mergeCell ref="H9:H10"/>
    <mergeCell ref="I9:I10"/>
    <mergeCell ref="J9:J10"/>
    <mergeCell ref="A10:A11"/>
    <mergeCell ref="B11:B12"/>
    <mergeCell ref="C11:C12"/>
    <mergeCell ref="D11:D12"/>
    <mergeCell ref="F11:F12"/>
    <mergeCell ref="G11:G12"/>
    <mergeCell ref="H11:H12"/>
    <mergeCell ref="I11:I12"/>
    <mergeCell ref="J11:J12"/>
    <mergeCell ref="A12:A13"/>
    <mergeCell ref="B13:B14"/>
    <mergeCell ref="C13:C14"/>
    <mergeCell ref="D13:D14"/>
    <mergeCell ref="F13:F14"/>
    <mergeCell ref="G13:G14"/>
    <mergeCell ref="H13:H14"/>
    <mergeCell ref="I13:I14"/>
    <mergeCell ref="J13:J14"/>
    <mergeCell ref="A14:A15"/>
    <mergeCell ref="B15:B16"/>
    <mergeCell ref="C15:C16"/>
    <mergeCell ref="D15:D16"/>
    <mergeCell ref="F15:F16"/>
    <mergeCell ref="G15:G16"/>
    <mergeCell ref="H15:H16"/>
    <mergeCell ref="I15:I16"/>
    <mergeCell ref="J15:J16"/>
    <mergeCell ref="A16:A17"/>
    <mergeCell ref="B17:B18"/>
    <mergeCell ref="C17:C18"/>
    <mergeCell ref="D17:D18"/>
    <mergeCell ref="F17:F18"/>
    <mergeCell ref="G17:G18"/>
    <mergeCell ref="H17:H18"/>
    <mergeCell ref="I17:I18"/>
    <mergeCell ref="J17:J18"/>
    <mergeCell ref="A18:A19"/>
    <mergeCell ref="B19:B20"/>
    <mergeCell ref="C19:C20"/>
    <mergeCell ref="D19:D20"/>
    <mergeCell ref="F19:F20"/>
    <mergeCell ref="G19:G20"/>
    <mergeCell ref="H19:H20"/>
    <mergeCell ref="I19:I20"/>
    <mergeCell ref="J19:J20"/>
    <mergeCell ref="H23:H24"/>
    <mergeCell ref="A20:A21"/>
    <mergeCell ref="B21:B22"/>
    <mergeCell ref="C21:C22"/>
    <mergeCell ref="D21:D22"/>
    <mergeCell ref="F21:F22"/>
    <mergeCell ref="G21:G22"/>
    <mergeCell ref="I25:I26"/>
    <mergeCell ref="H21:H22"/>
    <mergeCell ref="I21:I22"/>
    <mergeCell ref="J21:J22"/>
    <mergeCell ref="A22:A23"/>
    <mergeCell ref="B23:B24"/>
    <mergeCell ref="C23:C24"/>
    <mergeCell ref="D23:D24"/>
    <mergeCell ref="F23:F24"/>
    <mergeCell ref="G23:G24"/>
    <mergeCell ref="J27:J28"/>
    <mergeCell ref="I23:I24"/>
    <mergeCell ref="J23:J24"/>
    <mergeCell ref="A24:A25"/>
    <mergeCell ref="B25:B26"/>
    <mergeCell ref="C25:C26"/>
    <mergeCell ref="D25:D26"/>
    <mergeCell ref="F25:F26"/>
    <mergeCell ref="G25:G26"/>
    <mergeCell ref="H25:H26"/>
    <mergeCell ref="A28:A29"/>
    <mergeCell ref="J25:J26"/>
    <mergeCell ref="A26:A27"/>
    <mergeCell ref="B27:B28"/>
    <mergeCell ref="C27:C28"/>
    <mergeCell ref="D27:D28"/>
    <mergeCell ref="F27:F28"/>
    <mergeCell ref="G27:G28"/>
    <mergeCell ref="H27:H28"/>
    <mergeCell ref="I27:I28"/>
  </mergeCells>
  <printOptions/>
  <pageMargins left="0.75" right="0.75" top="1" bottom="1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VFR Navigation Log</dc:title>
  <dc:subject>Must be checked manually</dc:subject>
  <dc:creator>Michael J. Dark</dc:creator>
  <cp:keywords>Aviation VFR Navigation</cp:keywords>
  <dc:description>Not responsible for anyone getting lost...</dc:description>
  <cp:lastModifiedBy>Windows User</cp:lastModifiedBy>
  <cp:lastPrinted>2001-12-02T15:32:12Z</cp:lastPrinted>
  <dcterms:created xsi:type="dcterms:W3CDTF">2001-12-01T20:06:25Z</dcterms:created>
  <dcterms:modified xsi:type="dcterms:W3CDTF">2017-09-12T19:41:39Z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filetime>2001-12-02T05:00:00Z</vt:filetime>
  </property>
  <property fmtid="{D5CDD505-2E9C-101B-9397-08002B2CF9AE}" pid="3" name="Document number">
    <vt:lpwstr>v1.0</vt:lpwstr>
  </property>
</Properties>
</file>